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io Passos - PC\Dropbox\Hodari\Comercial\"/>
    </mc:Choice>
  </mc:AlternateContent>
  <bookViews>
    <workbookView xWindow="0" yWindow="0" windowWidth="20490" windowHeight="8820" xr2:uid="{00000000-000D-0000-FFFF-FFFF00000000}"/>
  </bookViews>
  <sheets>
    <sheet name="Tabela" sheetId="1" r:id="rId1"/>
    <sheet name="Base Lâmpadas" sheetId="4" state="hidden" r:id="rId2"/>
    <sheet name="Lumens" sheetId="6" state="hidden" r:id="rId3"/>
    <sheet name="Base Lux" sheetId="5" state="hidden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O42" i="1" l="1"/>
  <c r="F42" i="1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J10" i="4"/>
  <c r="J9" i="4"/>
  <c r="J8" i="4"/>
  <c r="J7" i="4"/>
  <c r="H27" i="1"/>
  <c r="L27" i="1" s="1"/>
  <c r="H30" i="1" s="1"/>
  <c r="E35" i="1" s="1"/>
  <c r="J34" i="4"/>
  <c r="J33" i="4"/>
  <c r="J32" i="4"/>
  <c r="J31" i="4"/>
  <c r="J30" i="4"/>
  <c r="J29" i="4"/>
  <c r="J27" i="4"/>
  <c r="J26" i="4"/>
  <c r="J25" i="4"/>
  <c r="J23" i="4"/>
  <c r="J22" i="4"/>
  <c r="J15" i="4"/>
  <c r="J14" i="4"/>
  <c r="J13" i="4"/>
  <c r="J12" i="4"/>
  <c r="J18" i="4"/>
  <c r="J17" i="4"/>
  <c r="J16" i="4"/>
  <c r="J21" i="4"/>
  <c r="J20" i="4"/>
  <c r="J19" i="4"/>
  <c r="J11" i="4"/>
  <c r="J6" i="4"/>
  <c r="J5" i="4"/>
  <c r="H28" i="4"/>
  <c r="J28" i="4" s="1"/>
  <c r="H24" i="4"/>
  <c r="J24" i="4" s="1"/>
  <c r="H4" i="4"/>
  <c r="J4" i="4" s="1"/>
  <c r="J22" i="1"/>
  <c r="R45" i="1" l="1"/>
  <c r="L45" i="1" s="1"/>
  <c r="O45" i="1" s="1"/>
  <c r="L30" i="1"/>
  <c r="I35" i="1" s="1"/>
</calcChain>
</file>

<file path=xl/sharedStrings.xml><?xml version="1.0" encoding="utf-8"?>
<sst xmlns="http://schemas.openxmlformats.org/spreadsheetml/2006/main" count="244" uniqueCount="200">
  <si>
    <t>Lâmpada Tubular LED</t>
  </si>
  <si>
    <t>Economia Energia</t>
  </si>
  <si>
    <t>Lâmpada Convencional</t>
  </si>
  <si>
    <t>Dicroica Halógena 50W</t>
  </si>
  <si>
    <t>Refletor LED 10W</t>
  </si>
  <si>
    <t>Refletor Halógeno 75W</t>
  </si>
  <si>
    <t>Refletor LED 50W</t>
  </si>
  <si>
    <t>Refletor Halógeno 200W</t>
  </si>
  <si>
    <t>Refletor LED 100W</t>
  </si>
  <si>
    <t>Refletor Halógeno 400W</t>
  </si>
  <si>
    <t>Bulbo LED 7W</t>
  </si>
  <si>
    <t>Incandescente Refletora 40/60W</t>
  </si>
  <si>
    <t>Bulbo LED 10W</t>
  </si>
  <si>
    <t>Bulbo Incandescente 60/75W</t>
  </si>
  <si>
    <t>Bulbo LED 12W</t>
  </si>
  <si>
    <t>Bulbo Incandescente 75/100W</t>
  </si>
  <si>
    <t>AR111 LED 10W</t>
  </si>
  <si>
    <t>AR111 Halógena 75W</t>
  </si>
  <si>
    <t>Par 20 LED 7W</t>
  </si>
  <si>
    <t>Par 20 Halógena 50W</t>
  </si>
  <si>
    <t>Par 30 LED 10W</t>
  </si>
  <si>
    <t>Par 30 Halógena 75W</t>
  </si>
  <si>
    <t>Par 38 LED 15W</t>
  </si>
  <si>
    <t>Par 38 Halógena 100W</t>
  </si>
  <si>
    <t>Vapor Metálico/Sódio 70W+21W (reator)</t>
  </si>
  <si>
    <t>Refletor LED 30W</t>
  </si>
  <si>
    <t>Vapor Metálico/Sódio 100W+30W (reator)</t>
  </si>
  <si>
    <t>Vapor Metálico/Sódio 250W+75W (reator)</t>
  </si>
  <si>
    <t>Refletor LED 200W</t>
  </si>
  <si>
    <t>Vapor Metálico/Sódio 400W+120W (reator)</t>
  </si>
  <si>
    <t>High Bay LED Industrial 50W</t>
  </si>
  <si>
    <t>High Bay LED Industrial 100W</t>
  </si>
  <si>
    <t>Vapor Metálico/Sódio 200W+60W (reator)</t>
  </si>
  <si>
    <t>High Bay LED Industrial 120W</t>
  </si>
  <si>
    <t>High Bay LED Industrial 200W</t>
  </si>
  <si>
    <t>Grupo</t>
  </si>
  <si>
    <t>Tubular</t>
  </si>
  <si>
    <t>Residencial</t>
  </si>
  <si>
    <t>Industrial</t>
  </si>
  <si>
    <t>Aplicação</t>
  </si>
  <si>
    <t>Pétala Streetlight 50W</t>
  </si>
  <si>
    <t>Dicroica Led 5W</t>
  </si>
  <si>
    <t>Pétala Streetlight 80W</t>
  </si>
  <si>
    <t>Pétala Streetlight 100W</t>
  </si>
  <si>
    <t>Vapor Metálico/Sódio 150W+30W (reator)</t>
  </si>
  <si>
    <t>Pétala Streetlight 150W</t>
  </si>
  <si>
    <t>Pétala Streetlight 200W</t>
  </si>
  <si>
    <t>Lâmpada Tubular Fluorescente 60cm - 20W + 6W Reator</t>
  </si>
  <si>
    <t>Lâmpada Tubular Fluorescente 120cm - 40W + 12W Reator</t>
  </si>
  <si>
    <t>Lâmpada Tubular Fluorescente 240cm - 110W + 33W Reator</t>
  </si>
  <si>
    <t>Lâmpada Dicroica Halógena 50W</t>
  </si>
  <si>
    <t>Lâmpada Incandescente Refletora 40/60W</t>
  </si>
  <si>
    <t>Lâmpada Bulbo Incandescente 60/75W</t>
  </si>
  <si>
    <t>Lâmpada Bulbo Incandescente 75/100W</t>
  </si>
  <si>
    <t>Lâmpada AR111 Halógena 75W</t>
  </si>
  <si>
    <t>Lâmpada Par 20 Halógena 50W</t>
  </si>
  <si>
    <t>Lâmpada Par 30 Halógena 75W</t>
  </si>
  <si>
    <t>Lâmpada Par 38 Halógena 100W</t>
  </si>
  <si>
    <t>Luminária Refletor com Lâmpada Halógena 75W</t>
  </si>
  <si>
    <t>Luminária Refletor com Lâmpada Halógena 200W</t>
  </si>
  <si>
    <t>Luminária Refletor com Lâmpada Halógena 400W</t>
  </si>
  <si>
    <t>Refletor para Lâmpada Vapor Metálico/Sódio 70W+21W (reator)</t>
  </si>
  <si>
    <t>Refletor para Lâmpada Vapor Metálico/Sódio 100W+30W (reator)</t>
  </si>
  <si>
    <t>Refletor para Lâmpada Vapor Metálico/Sódio 250W+75W (reator)</t>
  </si>
  <si>
    <t>Refletor para Lâmpada Vapor Metálico/Sódio 400W+120W (reator)</t>
  </si>
  <si>
    <t>Lum Industrial para Lâmpada Vapor Metálico/Sódio 100W+30W (reator)</t>
  </si>
  <si>
    <t>Lum Industrial para Lâmpada Vapor Metálico/Sódio 200W+60W (reator)</t>
  </si>
  <si>
    <t>Lum Industrial para Lâmpada Vapor Metálico/Sódio 250W+75W (reator)</t>
  </si>
  <si>
    <t>Lum Industrial para Lâmpada Vapor Metálico/Sódio 400W+120W (reator)</t>
  </si>
  <si>
    <t>Pétala Poste para Lâmpada Vapor Metálico/Sódio 70W+21W (reator)</t>
  </si>
  <si>
    <t>Pétala Poste para Lâmpada Vapor Metálico/Sódio 150W+30W (reator)</t>
  </si>
  <si>
    <t>Pétala Poste para Lâmpada Vapor Metálico/Sódio 250W+75W (reator)</t>
  </si>
  <si>
    <t>Pétala Poste para Lâmpada Vapor Metálico/Sódio 400W+120W (reator)</t>
  </si>
  <si>
    <t>Lâmpada Tubular LED 9W - 60cm</t>
  </si>
  <si>
    <t>Lâmpada Tubular LED 18W - 120cm</t>
  </si>
  <si>
    <t>Lâmpada Tubular LED 38W - 240cm</t>
  </si>
  <si>
    <t>Fluorescente 20W + 6W (reator) - 60cm</t>
  </si>
  <si>
    <t>Fluorescente 40W + 12W (reator) - 120cm</t>
  </si>
  <si>
    <t>Fluorescente 110W + 33W (reator) - 240cm</t>
  </si>
  <si>
    <t>ESCOLHA A LÂMPADA / EQUIPAMENTO CONVENCIONAL QUE UTILIZA</t>
  </si>
  <si>
    <t>EQUIPARATIVO LÂMPADA / EQUIPAMENTO LED</t>
  </si>
  <si>
    <t>Watts Conv</t>
  </si>
  <si>
    <t>Watts Led</t>
  </si>
  <si>
    <t>Economia</t>
  </si>
  <si>
    <t>DIAS DE USO / SEMANA</t>
  </si>
  <si>
    <t>SEMANAS DE USO / ANO</t>
  </si>
  <si>
    <t>ECONOMIA ANUAL (KWH)</t>
  </si>
  <si>
    <t>ECONOMIA MENSAL (KHW)</t>
  </si>
  <si>
    <t>CUSTO KWH (REGIÃO)</t>
  </si>
  <si>
    <t>ECONOMIA MENSAL ENERGIA</t>
  </si>
  <si>
    <t>ECONOMIA ANUAL ENERGIA</t>
  </si>
  <si>
    <t>CONSIDERAÇÕES - VIDA ÚTIL LED</t>
  </si>
  <si>
    <t>30000 HORAS</t>
  </si>
  <si>
    <t>Lâmpada Compacta Eletrônica 15W</t>
  </si>
  <si>
    <t>Lâmpada Compacta Eletrônica 20W</t>
  </si>
  <si>
    <t>Lâmpada Compacta Eletrônica 25W</t>
  </si>
  <si>
    <t>Lâmpada Compacta Eletrônica 40W</t>
  </si>
  <si>
    <t>Compacta Eletrônica 15W</t>
  </si>
  <si>
    <t>Compacta Eletrônica 20W</t>
  </si>
  <si>
    <t>Compacta Eletrônica 25W</t>
  </si>
  <si>
    <t>Compacta Eletrônica 40W</t>
  </si>
  <si>
    <t>Bulbo LED 15W</t>
  </si>
  <si>
    <t>TABELA DE NECESSIDADE DE LUZ POR AMBIENTE ( LUX = LÚMEM / M² )</t>
  </si>
  <si>
    <t>Lumens</t>
  </si>
  <si>
    <t>AMBIENTE A SER ILUMINADO</t>
  </si>
  <si>
    <t>Lux</t>
  </si>
  <si>
    <t>Sala - Leitura</t>
  </si>
  <si>
    <t>Hall - Luz Geral</t>
  </si>
  <si>
    <t>Escadaria - Luz Geral</t>
  </si>
  <si>
    <t>Escritório - Mesa de Trabalho</t>
  </si>
  <si>
    <t>Garagem - Luz Geral</t>
  </si>
  <si>
    <t>Ambiente + Utilização</t>
  </si>
  <si>
    <t>QUILOWATTS ECONOMIZADOS HORA (KW)</t>
  </si>
  <si>
    <t>METRO QUADRADO</t>
  </si>
  <si>
    <t>MEDIDA LARGURA (MT)</t>
  </si>
  <si>
    <t>MEDIDA COMPRIMENTO (MT)</t>
  </si>
  <si>
    <t>QUANTIDADE LUMENS</t>
  </si>
  <si>
    <t>TOTAL LUMENS</t>
  </si>
  <si>
    <t>LÂMPADA LED A SER UTILIZADA</t>
  </si>
  <si>
    <t>LÂMPADAS NECESSÁRIAS</t>
  </si>
  <si>
    <t>OCULTAR</t>
  </si>
  <si>
    <t>TABELA COMPARATIVA LÂMPADA CONVENCIONAL POR LÂMPADA LED</t>
  </si>
  <si>
    <t>ECONOMIA WATTS POR LÂMPADA</t>
  </si>
  <si>
    <t>TOTAL DE LÂMPADAS</t>
  </si>
  <si>
    <t>HORAS - LIGADAS</t>
  </si>
  <si>
    <t>LUX NECESSÁRIO</t>
  </si>
  <si>
    <t>Sala - Geral</t>
  </si>
  <si>
    <t>Cozinha - Geral</t>
  </si>
  <si>
    <t>Cozinha - Fogão/Pia</t>
  </si>
  <si>
    <t>Dormitório - Geral</t>
  </si>
  <si>
    <t>Banheiro - Geral</t>
  </si>
  <si>
    <t>Banheiro - Espelho</t>
  </si>
  <si>
    <t>Loja - Geral</t>
  </si>
  <si>
    <t>Loja - Balcão/Vitrine</t>
  </si>
  <si>
    <t>Dormitório - Cama/Penteadeira</t>
  </si>
  <si>
    <t>LÂMPADA</t>
  </si>
  <si>
    <t>LUMENS</t>
  </si>
  <si>
    <t>Painel led quadrado emb. - 90x90 - 3w</t>
  </si>
  <si>
    <t>Painel led quadrado emb. - 120x120 - 6w</t>
  </si>
  <si>
    <t>Painel led quadrado emb. - 170x170 - 12w</t>
  </si>
  <si>
    <t>Painel led quadrado emb. - 230x230 - 18w</t>
  </si>
  <si>
    <t>Painel led quadrado emb. - 300x300 - 25w</t>
  </si>
  <si>
    <t>Painel led redondo emb. - ø90 - 3w</t>
  </si>
  <si>
    <t>Painel led redondo emb. - ø120 - 6w</t>
  </si>
  <si>
    <t>Painel led redondo emb. - ø170 - 12w</t>
  </si>
  <si>
    <t>Painel led redondo emb. - ø230 - 18w</t>
  </si>
  <si>
    <t>Painel led redondo emb. - ø300 - 25w</t>
  </si>
  <si>
    <t>Painel led quadrado sob. - 90x90x40 - 3w</t>
  </si>
  <si>
    <t>Painel led quadrado sob. - 120x120x40 - 6w</t>
  </si>
  <si>
    <t>Painel led quadrado sob. - 170x170x40 - 12w</t>
  </si>
  <si>
    <t>Painel led quadrado sob. - 230x230x40 - 18w</t>
  </si>
  <si>
    <t>Painel led quadrado sob. - 300x300x40 - 25w</t>
  </si>
  <si>
    <t>Painel led redondo sob. - ø90x40 - 3w</t>
  </si>
  <si>
    <t>Painel led redondo sob. - ø120x40 - 6w</t>
  </si>
  <si>
    <t>Painel led redondo sob. - ø170x40 - 12w</t>
  </si>
  <si>
    <t>Painel led redondo sob. - ø230x40 - 18w</t>
  </si>
  <si>
    <t>Painel led redondo sob. - ø300x40 - 25w</t>
  </si>
  <si>
    <t>Painel led retangular emb. - 100x600 - 18w</t>
  </si>
  <si>
    <t>Painel led retangular emb. - 150x600 - 24w</t>
  </si>
  <si>
    <t>Painel led retangular emb. - 300x600 - 36w</t>
  </si>
  <si>
    <t>Painel led quadrado emb. - 618x618 - 60w</t>
  </si>
  <si>
    <t>Painel led quadrado emb. - 620x620 - 48w</t>
  </si>
  <si>
    <t>Painel led retangular emb. - 1220x320 - 48w</t>
  </si>
  <si>
    <t>Painel led quadrado emb. - 400x400 - 36w</t>
  </si>
  <si>
    <t>Painel led quadrado sob. - 600x600 - 48w</t>
  </si>
  <si>
    <t>Painel led quadrado sob. - 600x600 - 45w</t>
  </si>
  <si>
    <t>Painel led quadrado sob. - 500x500 - 40w</t>
  </si>
  <si>
    <t>Painel led retangular sob. - 1200x300 - 50w</t>
  </si>
  <si>
    <t>Lâmpada bulbo - ø55x95 - 3w</t>
  </si>
  <si>
    <t>Lâmpada bulbo - ø45x80 - 5w</t>
  </si>
  <si>
    <t>Lâmpada bulbo - ø45x80 - 7w</t>
  </si>
  <si>
    <t>Lâmpada bulbo - ø50x100 - 9w</t>
  </si>
  <si>
    <t>Lâmpada bulbo - ø60x108 - 10w</t>
  </si>
  <si>
    <t>Lâmpada bulbo - ø75x130 - 12w</t>
  </si>
  <si>
    <t>Lâmpada bulbo - ø75x160 - 15w</t>
  </si>
  <si>
    <t>Lâmpada bulbo - ø90x175 - 30w</t>
  </si>
  <si>
    <t>Lâmpada bulbo - ø115x225 - 40w</t>
  </si>
  <si>
    <t>Lâmpada bulbo - ø138x256 - 50w</t>
  </si>
  <si>
    <t>Lâmpada milho - consulte - 3w</t>
  </si>
  <si>
    <t>Lâmpada milho - consulte - 5w</t>
  </si>
  <si>
    <t>Lâmpada milho - ø40x140 - 7w</t>
  </si>
  <si>
    <t>Lâmpada milho - ø41x135 - 9w</t>
  </si>
  <si>
    <t>Lâmpada milho - ø50x175 - 12w</t>
  </si>
  <si>
    <t>Lâmpada milho - ø70x170 - 16w</t>
  </si>
  <si>
    <t>Lâmpada milho - ø80x250 - 24w</t>
  </si>
  <si>
    <t>Lâmpada milho - ø80x300 - 32w</t>
  </si>
  <si>
    <t>Lâmpada tubular - ø28x600 - 9w</t>
  </si>
  <si>
    <t>Lâmpada tubular - ø28x1200 - 18w</t>
  </si>
  <si>
    <t>Lâmpada tubular - ø28x2400 - 36w</t>
  </si>
  <si>
    <t>Lâmpada dicroica - ø49x74 - 3w</t>
  </si>
  <si>
    <t>Lâmpada dicroica - ø49x74 - 5w</t>
  </si>
  <si>
    <t>Lâmpada par 20 - ø63x92 - 8w</t>
  </si>
  <si>
    <t>Lâmpada par 30 - ø95x90 - 9,5w</t>
  </si>
  <si>
    <t>Lâmpada ar111 - ø111x80 - 25w</t>
  </si>
  <si>
    <t>Lâmpada ar111 - ø111x50 - 10w</t>
  </si>
  <si>
    <t>Lâmpada ar111 - ø85x75 - 12w</t>
  </si>
  <si>
    <t>Lâmpada ar111 - ø92x80 - 18w</t>
  </si>
  <si>
    <t>Lâmpada vela - ø38x100 - 5w</t>
  </si>
  <si>
    <t>Lâmpada halopin - ø20x50 - 3w</t>
  </si>
  <si>
    <t>Lâmpada halopin - ø20x50 - 5w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</si>
</sst>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Border="1"/>
    <xf numFmtId="0" fontId="4" fillId="0" borderId="0" xfId="0" applyFont="1"/>
    <xf numFmtId="0" fontId="3" fillId="0" borderId="0" xfId="0" applyFont="1"/>
    <xf numFmtId="9" fontId="3" fillId="0" borderId="0" xfId="0" applyNumberFormat="1" applyFont="1" applyBorder="1"/>
    <xf numFmtId="0" fontId="4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Protection="1"/>
    <xf numFmtId="0" fontId="5" fillId="3" borderId="0" xfId="0" applyFont="1" applyFill="1" applyProtection="1"/>
    <xf numFmtId="0" fontId="6" fillId="3" borderId="0" xfId="0" applyFont="1" applyFill="1" applyProtection="1"/>
    <xf numFmtId="0" fontId="8" fillId="3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top"/>
    </xf>
    <xf numFmtId="0" fontId="5" fillId="4" borderId="0" xfId="0" applyFont="1" applyFill="1" applyProtection="1"/>
    <xf numFmtId="0" fontId="6" fillId="4" borderId="0" xfId="0" applyFont="1" applyFill="1" applyProtection="1"/>
    <xf numFmtId="0" fontId="7" fillId="4" borderId="0" xfId="0" applyFont="1" applyFill="1" applyAlignment="1" applyProtection="1">
      <alignment vertical="top"/>
    </xf>
    <xf numFmtId="0" fontId="8" fillId="4" borderId="0" xfId="0" applyFont="1" applyFill="1" applyProtection="1"/>
    <xf numFmtId="0" fontId="8" fillId="2" borderId="0" xfId="0" applyFont="1" applyFill="1" applyProtection="1"/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top"/>
    </xf>
    <xf numFmtId="0" fontId="7" fillId="3" borderId="0" xfId="0" applyFont="1" applyFill="1" applyAlignment="1" applyProtection="1">
      <alignment horizontal="center" vertical="top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top"/>
    </xf>
    <xf numFmtId="44" fontId="8" fillId="2" borderId="4" xfId="1" applyFont="1" applyFill="1" applyBorder="1" applyAlignment="1" applyProtection="1">
      <alignment horizontal="center" vertical="center"/>
      <protection locked="0"/>
    </xf>
    <xf numFmtId="44" fontId="8" fillId="2" borderId="5" xfId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44" fontId="8" fillId="2" borderId="7" xfId="1" applyFont="1" applyFill="1" applyBorder="1" applyAlignment="1" applyProtection="1">
      <alignment horizontal="center" vertical="center"/>
    </xf>
    <xf numFmtId="44" fontId="8" fillId="2" borderId="8" xfId="1" applyFont="1" applyFill="1" applyBorder="1" applyAlignment="1" applyProtection="1">
      <alignment horizontal="center" vertical="center"/>
    </xf>
    <xf numFmtId="44" fontId="8" fillId="2" borderId="9" xfId="1" applyFont="1" applyFill="1" applyBorder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2" fontId="8" fillId="2" borderId="12" xfId="0" applyNumberFormat="1" applyFont="1" applyFill="1" applyBorder="1" applyAlignment="1" applyProtection="1">
      <alignment horizontal="center" vertical="center"/>
      <protection locked="0"/>
    </xf>
    <xf numFmtId="2" fontId="8" fillId="2" borderId="14" xfId="0" applyNumberFormat="1" applyFont="1" applyFill="1" applyBorder="1" applyAlignment="1" applyProtection="1">
      <alignment horizontal="center" vertical="center"/>
      <protection locked="0"/>
    </xf>
    <xf numFmtId="2" fontId="8" fillId="2" borderId="12" xfId="0" applyNumberFormat="1" applyFont="1" applyFill="1" applyBorder="1" applyAlignment="1" applyProtection="1">
      <alignment horizontal="center" vertical="center"/>
    </xf>
    <xf numFmtId="2" fontId="8" fillId="2" borderId="14" xfId="0" applyNumberFormat="1" applyFont="1" applyFill="1" applyBorder="1" applyAlignment="1" applyProtection="1">
      <alignment horizontal="center" vertical="center"/>
    </xf>
    <xf numFmtId="1" fontId="8" fillId="2" borderId="12" xfId="0" applyNumberFormat="1" applyFont="1" applyFill="1" applyBorder="1" applyAlignment="1" applyProtection="1">
      <alignment horizontal="center" vertical="center"/>
    </xf>
    <xf numFmtId="1" fontId="8" fillId="2" borderId="14" xfId="0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494071</xdr:colOff>
      <xdr:row>16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52B9373-11BE-4983-85A2-F2DF22926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28471" cy="2352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showRowColHeaders="0" tabSelected="1" topLeftCell="A22" zoomScaleNormal="100" workbookViewId="0">
      <selection activeCell="B42" sqref="B42:D42"/>
    </sheetView>
  </sheetViews>
  <sheetFormatPr defaultColWidth="0" defaultRowHeight="12" zeroHeight="1" x14ac:dyDescent="0.2"/>
  <cols>
    <col min="1" max="11" width="7.7109375" style="10" customWidth="1"/>
    <col min="12" max="13" width="10" style="10" customWidth="1"/>
    <col min="14" max="17" width="7.7109375" style="10" customWidth="1"/>
    <col min="18" max="18" width="0" style="10" hidden="1" customWidth="1"/>
    <col min="19" max="16384" width="9.140625" style="10" hidden="1"/>
  </cols>
  <sheetData>
    <row r="1" spans="18:18" x14ac:dyDescent="0.2">
      <c r="R1" s="10" t="s">
        <v>120</v>
      </c>
    </row>
    <row r="2" spans="18:18" x14ac:dyDescent="0.2"/>
    <row r="3" spans="18:18" x14ac:dyDescent="0.2"/>
    <row r="4" spans="18:18" x14ac:dyDescent="0.2"/>
    <row r="5" spans="18:18" x14ac:dyDescent="0.2"/>
    <row r="6" spans="18:18" x14ac:dyDescent="0.2"/>
    <row r="7" spans="18:18" x14ac:dyDescent="0.2"/>
    <row r="8" spans="18:18" x14ac:dyDescent="0.2"/>
    <row r="9" spans="18:18" x14ac:dyDescent="0.2"/>
    <row r="10" spans="18:18" x14ac:dyDescent="0.2"/>
    <row r="11" spans="18:18" x14ac:dyDescent="0.2"/>
    <row r="12" spans="18:18" x14ac:dyDescent="0.2"/>
    <row r="13" spans="18:18" x14ac:dyDescent="0.2"/>
    <row r="14" spans="18:18" x14ac:dyDescent="0.2"/>
    <row r="15" spans="18:18" x14ac:dyDescent="0.2"/>
    <row r="16" spans="18:18" ht="5.25" customHeight="1" x14ac:dyDescent="0.2"/>
    <row r="17" spans="1:17" ht="5.25" customHeight="1" x14ac:dyDescent="0.2"/>
    <row r="18" spans="1:17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5" x14ac:dyDescent="0.25">
      <c r="A19" s="11"/>
      <c r="B19" s="12" t="s">
        <v>121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3.5" customHeight="1" x14ac:dyDescent="0.2">
      <c r="A21" s="11"/>
      <c r="B21" s="27" t="s">
        <v>79</v>
      </c>
      <c r="C21" s="27"/>
      <c r="D21" s="27"/>
      <c r="E21" s="27"/>
      <c r="F21" s="27"/>
      <c r="G21" s="27"/>
      <c r="H21" s="27"/>
      <c r="I21" s="11"/>
      <c r="J21" s="27" t="s">
        <v>80</v>
      </c>
      <c r="K21" s="27"/>
      <c r="L21" s="27"/>
      <c r="M21" s="27"/>
      <c r="N21" s="27"/>
      <c r="O21" s="27"/>
      <c r="P21" s="11"/>
      <c r="Q21" s="11"/>
    </row>
    <row r="22" spans="1:17" s="14" customFormat="1" ht="22.5" customHeight="1" x14ac:dyDescent="0.25">
      <c r="A22" s="13"/>
      <c r="B22" s="21" t="s">
        <v>48</v>
      </c>
      <c r="C22" s="22"/>
      <c r="D22" s="22"/>
      <c r="E22" s="22"/>
      <c r="F22" s="22"/>
      <c r="G22" s="22"/>
      <c r="H22" s="22"/>
      <c r="I22" s="13"/>
      <c r="J22" s="28" t="str">
        <f>IF(B22="","",VLOOKUP(B22,'Base Lâmpadas'!C:E,3,FALSE))</f>
        <v>Lâmpada Tubular LED 18W - 120cm</v>
      </c>
      <c r="K22" s="29"/>
      <c r="L22" s="29"/>
      <c r="M22" s="29"/>
      <c r="N22" s="29"/>
      <c r="O22" s="30"/>
      <c r="P22" s="13"/>
      <c r="Q22" s="13"/>
    </row>
    <row r="23" spans="1:17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6" customHeight="1" x14ac:dyDescent="0.2"/>
    <row r="25" spans="1:17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3.5" customHeight="1" x14ac:dyDescent="0.2">
      <c r="A26" s="11"/>
      <c r="B26" s="31" t="s">
        <v>123</v>
      </c>
      <c r="C26" s="31"/>
      <c r="D26" s="15"/>
      <c r="E26" s="31" t="s">
        <v>124</v>
      </c>
      <c r="F26" s="31"/>
      <c r="G26" s="15"/>
      <c r="H26" s="26" t="s">
        <v>122</v>
      </c>
      <c r="I26" s="26"/>
      <c r="J26" s="26"/>
      <c r="K26" s="15"/>
      <c r="L26" s="26" t="s">
        <v>112</v>
      </c>
      <c r="M26" s="26"/>
      <c r="N26" s="26"/>
      <c r="O26" s="11"/>
      <c r="P26" s="11"/>
      <c r="Q26" s="11"/>
    </row>
    <row r="27" spans="1:17" s="14" customFormat="1" ht="22.5" customHeight="1" x14ac:dyDescent="0.25">
      <c r="A27" s="13"/>
      <c r="B27" s="34">
        <v>5</v>
      </c>
      <c r="C27" s="35"/>
      <c r="D27" s="13"/>
      <c r="E27" s="34">
        <v>6</v>
      </c>
      <c r="F27" s="35"/>
      <c r="G27" s="13"/>
      <c r="H27" s="23">
        <f>IF(B22="","",VLOOKUP(B22,'Base Lâmpadas'!C:J,8,FALSE))</f>
        <v>34</v>
      </c>
      <c r="I27" s="24"/>
      <c r="J27" s="25"/>
      <c r="K27" s="13"/>
      <c r="L27" s="23">
        <f>IF(H27="","",H27*B27)/1000</f>
        <v>0.17</v>
      </c>
      <c r="M27" s="24"/>
      <c r="N27" s="25"/>
      <c r="O27" s="13"/>
      <c r="P27" s="13"/>
      <c r="Q27" s="13"/>
    </row>
    <row r="28" spans="1:17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3.5" customHeight="1" x14ac:dyDescent="0.2">
      <c r="A29" s="11"/>
      <c r="B29" s="31" t="s">
        <v>84</v>
      </c>
      <c r="C29" s="31"/>
      <c r="D29" s="15"/>
      <c r="E29" s="31" t="s">
        <v>85</v>
      </c>
      <c r="F29" s="31"/>
      <c r="G29" s="15"/>
      <c r="H29" s="26" t="s">
        <v>87</v>
      </c>
      <c r="I29" s="26"/>
      <c r="J29" s="26"/>
      <c r="K29" s="15"/>
      <c r="L29" s="26" t="s">
        <v>86</v>
      </c>
      <c r="M29" s="26"/>
      <c r="N29" s="26"/>
      <c r="O29" s="11"/>
      <c r="P29" s="11"/>
      <c r="Q29" s="11"/>
    </row>
    <row r="30" spans="1:17" s="14" customFormat="1" ht="22.5" customHeight="1" x14ac:dyDescent="0.25">
      <c r="A30" s="13"/>
      <c r="B30" s="34">
        <v>7</v>
      </c>
      <c r="C30" s="35"/>
      <c r="D30" s="13"/>
      <c r="E30" s="34">
        <v>52</v>
      </c>
      <c r="F30" s="35"/>
      <c r="G30" s="13"/>
      <c r="H30" s="23">
        <f>30*(E27*L27)</f>
        <v>30.6</v>
      </c>
      <c r="I30" s="24"/>
      <c r="J30" s="25"/>
      <c r="K30" s="13"/>
      <c r="L30" s="23">
        <f>IF(E27="","",E30*B30*E27*L27)</f>
        <v>371.28000000000003</v>
      </c>
      <c r="M30" s="24"/>
      <c r="N30" s="25"/>
      <c r="O30" s="13"/>
      <c r="P30" s="13"/>
      <c r="Q30" s="13"/>
    </row>
    <row r="31" spans="1:17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6" customHeight="1" x14ac:dyDescent="0.2"/>
    <row r="33" spans="1:18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8" ht="13.5" customHeight="1" x14ac:dyDescent="0.2">
      <c r="A34" s="11"/>
      <c r="B34" s="31" t="s">
        <v>88</v>
      </c>
      <c r="C34" s="31"/>
      <c r="D34" s="15"/>
      <c r="E34" s="26" t="s">
        <v>89</v>
      </c>
      <c r="F34" s="26"/>
      <c r="G34" s="26"/>
      <c r="H34" s="15"/>
      <c r="I34" s="26" t="s">
        <v>90</v>
      </c>
      <c r="J34" s="26"/>
      <c r="K34" s="26"/>
      <c r="L34" s="15"/>
      <c r="M34" s="26" t="s">
        <v>91</v>
      </c>
      <c r="N34" s="26"/>
      <c r="O34" s="26"/>
      <c r="P34" s="11"/>
      <c r="Q34" s="11"/>
    </row>
    <row r="35" spans="1:18" s="14" customFormat="1" ht="22.5" customHeight="1" x14ac:dyDescent="0.25">
      <c r="A35" s="13"/>
      <c r="B35" s="32">
        <v>0.36</v>
      </c>
      <c r="C35" s="33"/>
      <c r="D35" s="13"/>
      <c r="E35" s="36">
        <f>IF(B35="","",B35*H30)</f>
        <v>11.016</v>
      </c>
      <c r="F35" s="37"/>
      <c r="G35" s="38"/>
      <c r="H35" s="13"/>
      <c r="I35" s="36">
        <f>IF(B35="","",B35*L30)</f>
        <v>133.66079999999999</v>
      </c>
      <c r="J35" s="37"/>
      <c r="K35" s="38"/>
      <c r="L35" s="13"/>
      <c r="M35" s="23" t="s">
        <v>92</v>
      </c>
      <c r="N35" s="24"/>
      <c r="O35" s="25"/>
      <c r="P35" s="13"/>
      <c r="Q35" s="13"/>
    </row>
    <row r="36" spans="1:18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8" ht="6" customHeight="1" x14ac:dyDescent="0.2"/>
    <row r="38" spans="1:18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8" ht="15" x14ac:dyDescent="0.25">
      <c r="A39" s="16"/>
      <c r="B39" s="17" t="s">
        <v>102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8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8" ht="13.5" customHeight="1" x14ac:dyDescent="0.2">
      <c r="A41" s="16"/>
      <c r="B41" s="39" t="s">
        <v>104</v>
      </c>
      <c r="C41" s="39"/>
      <c r="D41" s="39"/>
      <c r="E41" s="18"/>
      <c r="F41" s="40" t="s">
        <v>125</v>
      </c>
      <c r="G41" s="40"/>
      <c r="H41" s="16"/>
      <c r="I41" s="40" t="s">
        <v>114</v>
      </c>
      <c r="J41" s="40"/>
      <c r="K41" s="16"/>
      <c r="L41" s="40" t="s">
        <v>115</v>
      </c>
      <c r="M41" s="40"/>
      <c r="N41" s="16"/>
      <c r="O41" s="40" t="s">
        <v>113</v>
      </c>
      <c r="P41" s="40"/>
      <c r="Q41" s="16"/>
    </row>
    <row r="42" spans="1:18" s="20" customFormat="1" ht="22.5" customHeight="1" x14ac:dyDescent="0.2">
      <c r="A42" s="19"/>
      <c r="B42" s="49" t="s">
        <v>134</v>
      </c>
      <c r="C42" s="50"/>
      <c r="D42" s="51"/>
      <c r="E42" s="19"/>
      <c r="F42" s="41">
        <f>IF(B42="","",VLOOKUP(B42,'Base Lux'!C:D,2,FALSE))</f>
        <v>300</v>
      </c>
      <c r="G42" s="42"/>
      <c r="H42" s="19"/>
      <c r="I42" s="43">
        <v>3</v>
      </c>
      <c r="J42" s="44"/>
      <c r="K42" s="19"/>
      <c r="L42" s="43">
        <v>4</v>
      </c>
      <c r="M42" s="44"/>
      <c r="N42" s="19"/>
      <c r="O42" s="45">
        <f>IF(I42="","",I42*L42)</f>
        <v>12</v>
      </c>
      <c r="P42" s="46"/>
      <c r="Q42" s="19"/>
    </row>
    <row r="43" spans="1:18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8" ht="13.5" customHeight="1" x14ac:dyDescent="0.2">
      <c r="A44" s="16"/>
      <c r="B44" s="40" t="s">
        <v>118</v>
      </c>
      <c r="C44" s="40"/>
      <c r="D44" s="40"/>
      <c r="E44" s="40"/>
      <c r="F44" s="40"/>
      <c r="G44" s="40"/>
      <c r="H44" s="16"/>
      <c r="I44" s="40" t="s">
        <v>116</v>
      </c>
      <c r="J44" s="40"/>
      <c r="K44" s="16"/>
      <c r="L44" s="40" t="s">
        <v>119</v>
      </c>
      <c r="M44" s="40"/>
      <c r="N44" s="16"/>
      <c r="O44" s="40" t="s">
        <v>117</v>
      </c>
      <c r="P44" s="40"/>
      <c r="Q44" s="16"/>
    </row>
    <row r="45" spans="1:18" s="20" customFormat="1" ht="22.5" customHeight="1" x14ac:dyDescent="0.2">
      <c r="A45" s="19"/>
      <c r="B45" s="49" t="s">
        <v>188</v>
      </c>
      <c r="C45" s="50"/>
      <c r="D45" s="50"/>
      <c r="E45" s="50"/>
      <c r="F45" s="50"/>
      <c r="G45" s="51"/>
      <c r="H45" s="19"/>
      <c r="I45" s="41">
        <f>IF(B45="","",VLOOKUP(B45,Lumens!D:E,2,FALSE))</f>
        <v>3600</v>
      </c>
      <c r="J45" s="42"/>
      <c r="K45" s="19"/>
      <c r="L45" s="47">
        <f>IF(B45="","",R45/I45)</f>
        <v>1</v>
      </c>
      <c r="M45" s="48"/>
      <c r="N45" s="19"/>
      <c r="O45" s="41">
        <f>IF(B45="","",I45*L45)</f>
        <v>3600</v>
      </c>
      <c r="P45" s="42"/>
      <c r="Q45" s="19"/>
      <c r="R45" s="20">
        <f>IF(O42="","",O42*F42)</f>
        <v>3600</v>
      </c>
    </row>
    <row r="46" spans="1:18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8" ht="6" hidden="1" customHeight="1" x14ac:dyDescent="0.2"/>
  </sheetData>
  <sheetProtection algorithmName="SHA-512" hashValue="p0r5reGtee9JfOGFnm0CabGsYT3sRHM4svvZQCvlVzP7WdXakmRnva3fTwZKSGitqhTU8OJqFj5FdX46kGlS6A==" saltValue="C1cGrtZUThDpZlptYzyAjw==" spinCount="100000" sheet="1" objects="1" scenarios="1" selectLockedCells="1"/>
  <mergeCells count="46">
    <mergeCell ref="L45:M45"/>
    <mergeCell ref="O45:P45"/>
    <mergeCell ref="B44:G44"/>
    <mergeCell ref="B45:G45"/>
    <mergeCell ref="L42:M42"/>
    <mergeCell ref="I45:J45"/>
    <mergeCell ref="B42:D42"/>
    <mergeCell ref="O41:P41"/>
    <mergeCell ref="O42:P42"/>
    <mergeCell ref="I44:J44"/>
    <mergeCell ref="L44:M44"/>
    <mergeCell ref="O44:P44"/>
    <mergeCell ref="L41:M41"/>
    <mergeCell ref="B41:D41"/>
    <mergeCell ref="F41:G41"/>
    <mergeCell ref="F42:G42"/>
    <mergeCell ref="I41:J41"/>
    <mergeCell ref="I42:J42"/>
    <mergeCell ref="E35:G35"/>
    <mergeCell ref="I34:K34"/>
    <mergeCell ref="I35:K35"/>
    <mergeCell ref="M34:O34"/>
    <mergeCell ref="M35:O35"/>
    <mergeCell ref="L30:N30"/>
    <mergeCell ref="B34:C34"/>
    <mergeCell ref="B35:C35"/>
    <mergeCell ref="E34:G34"/>
    <mergeCell ref="E26:F26"/>
    <mergeCell ref="B26:C26"/>
    <mergeCell ref="L26:N26"/>
    <mergeCell ref="B29:C29"/>
    <mergeCell ref="E29:F29"/>
    <mergeCell ref="B30:C30"/>
    <mergeCell ref="E30:F30"/>
    <mergeCell ref="H29:J29"/>
    <mergeCell ref="L29:N29"/>
    <mergeCell ref="H30:J30"/>
    <mergeCell ref="B27:C27"/>
    <mergeCell ref="E27:F27"/>
    <mergeCell ref="B22:H22"/>
    <mergeCell ref="H27:J27"/>
    <mergeCell ref="L27:N27"/>
    <mergeCell ref="H26:J26"/>
    <mergeCell ref="J21:O21"/>
    <mergeCell ref="J22:O22"/>
    <mergeCell ref="B21:H21"/>
  </mergeCells>
  <printOptions horizontalCentered="1"/>
  <pageMargins left="0" right="0" top="0" bottom="0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'Base Lâmpadas'!$C$4:$C$34</xm:f>
          </x14:formula1>
          <xm:sqref>B22:H22</xm:sqref>
        </x14:dataValidation>
        <x14:dataValidation type="list" allowBlank="1" showInputMessage="1" showErrorMessage="1" xr:uid="{00000000-0002-0000-0000-000002000000}">
          <x14:formula1>
            <xm:f>Lumens!$D$3:$D$65</xm:f>
          </x14:formula1>
          <xm:sqref>B45:G45</xm:sqref>
        </x14:dataValidation>
        <x14:dataValidation type="list" allowBlank="1" showInputMessage="1" showErrorMessage="1" xr:uid="{00000000-0002-0000-0000-000001000000}">
          <x14:formula1>
            <xm:f>'Base Lux'!$C$3:$C$16</xm:f>
          </x14:formula1>
          <xm:sqref>B42:D42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34"/>
  <sheetViews>
    <sheetView topLeftCell="B4" workbookViewId="0">
      <selection activeCell="K26" sqref="K26"/>
    </sheetView>
  </sheetViews>
  <sheetFormatPr defaultRowHeight="11.25" x14ac:dyDescent="0.2"/>
  <cols>
    <col min="1" max="1" width="8.42578125" style="3" customWidth="1"/>
    <col min="2" max="2" width="2.28515625" style="3" customWidth="1"/>
    <col min="3" max="3" width="51.42578125" style="3" bestFit="1" customWidth="1"/>
    <col min="4" max="4" width="30.7109375" style="3" bestFit="1" customWidth="1"/>
    <col min="5" max="5" width="33.5703125" style="3" bestFit="1" customWidth="1"/>
    <col min="6" max="6" width="12.5703125" style="8" bestFit="1" customWidth="1"/>
    <col min="7" max="7" width="9.140625" style="3"/>
    <col min="8" max="10" width="9.140625" style="8"/>
    <col min="11" max="16384" width="9.140625" style="3"/>
  </cols>
  <sheetData>
    <row r="3" spans="1:11" x14ac:dyDescent="0.2">
      <c r="A3" s="1"/>
      <c r="B3" s="1"/>
      <c r="C3" s="2" t="s">
        <v>39</v>
      </c>
      <c r="D3" s="2" t="s">
        <v>2</v>
      </c>
      <c r="E3" s="2" t="s">
        <v>0</v>
      </c>
      <c r="F3" s="5" t="s">
        <v>1</v>
      </c>
      <c r="G3" s="2" t="s">
        <v>35</v>
      </c>
      <c r="H3" s="8" t="s">
        <v>81</v>
      </c>
      <c r="I3" s="8" t="s">
        <v>82</v>
      </c>
      <c r="J3" s="8" t="s">
        <v>83</v>
      </c>
      <c r="K3" s="3" t="s">
        <v>103</v>
      </c>
    </row>
    <row r="4" spans="1:11" x14ac:dyDescent="0.2">
      <c r="A4" s="1"/>
      <c r="B4" s="1"/>
      <c r="C4" s="3" t="s">
        <v>47</v>
      </c>
      <c r="D4" s="3" t="s">
        <v>76</v>
      </c>
      <c r="E4" s="3" t="s">
        <v>73</v>
      </c>
      <c r="F4" s="6">
        <v>0.65</v>
      </c>
      <c r="G4" s="3" t="s">
        <v>36</v>
      </c>
      <c r="H4" s="8">
        <f>20+6</f>
        <v>26</v>
      </c>
      <c r="I4" s="8">
        <v>9</v>
      </c>
      <c r="J4" s="8">
        <f>H4-I4</f>
        <v>17</v>
      </c>
      <c r="K4" s="3">
        <f>I4*80</f>
        <v>720</v>
      </c>
    </row>
    <row r="5" spans="1:11" x14ac:dyDescent="0.2">
      <c r="A5" s="1"/>
      <c r="B5" s="1"/>
      <c r="C5" s="3" t="s">
        <v>48</v>
      </c>
      <c r="D5" s="3" t="s">
        <v>77</v>
      </c>
      <c r="E5" s="3" t="s">
        <v>74</v>
      </c>
      <c r="F5" s="6">
        <v>0.65</v>
      </c>
      <c r="G5" s="3" t="s">
        <v>36</v>
      </c>
      <c r="H5" s="8">
        <v>52</v>
      </c>
      <c r="I5" s="8">
        <v>18</v>
      </c>
      <c r="J5" s="8">
        <f t="shared" ref="J5:J34" si="0">H5-I5</f>
        <v>34</v>
      </c>
      <c r="K5" s="3">
        <f t="shared" ref="K5:K34" si="1">I5*80</f>
        <v>1440</v>
      </c>
    </row>
    <row r="6" spans="1:11" x14ac:dyDescent="0.2">
      <c r="A6" s="1"/>
      <c r="B6" s="1"/>
      <c r="C6" s="3" t="s">
        <v>49</v>
      </c>
      <c r="D6" s="3" t="s">
        <v>78</v>
      </c>
      <c r="E6" s="3" t="s">
        <v>75</v>
      </c>
      <c r="F6" s="6">
        <v>0.73</v>
      </c>
      <c r="G6" s="3" t="s">
        <v>36</v>
      </c>
      <c r="H6" s="8">
        <v>143</v>
      </c>
      <c r="I6" s="8">
        <v>38</v>
      </c>
      <c r="J6" s="8">
        <f t="shared" si="0"/>
        <v>105</v>
      </c>
      <c r="K6" s="3">
        <f t="shared" si="1"/>
        <v>3040</v>
      </c>
    </row>
    <row r="7" spans="1:11" x14ac:dyDescent="0.2">
      <c r="A7" s="4"/>
      <c r="B7" s="4"/>
      <c r="C7" s="3" t="s">
        <v>93</v>
      </c>
      <c r="D7" s="3" t="s">
        <v>97</v>
      </c>
      <c r="E7" s="3" t="s">
        <v>10</v>
      </c>
      <c r="F7" s="6">
        <v>0.65</v>
      </c>
      <c r="G7" s="3" t="s">
        <v>37</v>
      </c>
      <c r="H7" s="8">
        <v>15</v>
      </c>
      <c r="I7" s="8">
        <v>7</v>
      </c>
      <c r="J7" s="8">
        <f>H7-I7</f>
        <v>8</v>
      </c>
      <c r="K7" s="3">
        <f t="shared" si="1"/>
        <v>560</v>
      </c>
    </row>
    <row r="8" spans="1:11" x14ac:dyDescent="0.2">
      <c r="A8" s="4"/>
      <c r="B8" s="4"/>
      <c r="C8" s="3" t="s">
        <v>94</v>
      </c>
      <c r="D8" s="3" t="s">
        <v>98</v>
      </c>
      <c r="E8" s="3" t="s">
        <v>12</v>
      </c>
      <c r="F8" s="6">
        <v>0.65</v>
      </c>
      <c r="G8" s="3" t="s">
        <v>37</v>
      </c>
      <c r="H8" s="8">
        <v>20</v>
      </c>
      <c r="I8" s="8">
        <v>10</v>
      </c>
      <c r="J8" s="8">
        <f>H8-I8</f>
        <v>10</v>
      </c>
      <c r="K8" s="3">
        <f t="shared" si="1"/>
        <v>800</v>
      </c>
    </row>
    <row r="9" spans="1:11" x14ac:dyDescent="0.2">
      <c r="A9" s="4"/>
      <c r="B9" s="4"/>
      <c r="C9" s="3" t="s">
        <v>95</v>
      </c>
      <c r="D9" s="3" t="s">
        <v>99</v>
      </c>
      <c r="E9" s="3" t="s">
        <v>14</v>
      </c>
      <c r="F9" s="6">
        <v>0.65</v>
      </c>
      <c r="G9" s="3" t="s">
        <v>37</v>
      </c>
      <c r="H9" s="8">
        <v>25</v>
      </c>
      <c r="I9" s="8">
        <v>12</v>
      </c>
      <c r="J9" s="8">
        <f>H9-I9</f>
        <v>13</v>
      </c>
      <c r="K9" s="3">
        <f t="shared" si="1"/>
        <v>960</v>
      </c>
    </row>
    <row r="10" spans="1:11" x14ac:dyDescent="0.2">
      <c r="A10" s="4"/>
      <c r="B10" s="4"/>
      <c r="C10" s="3" t="s">
        <v>96</v>
      </c>
      <c r="D10" s="3" t="s">
        <v>100</v>
      </c>
      <c r="E10" s="3" t="s">
        <v>101</v>
      </c>
      <c r="F10" s="6">
        <v>0.65</v>
      </c>
      <c r="G10" s="3" t="s">
        <v>37</v>
      </c>
      <c r="H10" s="8">
        <v>40</v>
      </c>
      <c r="I10" s="8">
        <v>15</v>
      </c>
      <c r="J10" s="8">
        <f>H10-I10</f>
        <v>25</v>
      </c>
      <c r="K10" s="3">
        <f t="shared" si="1"/>
        <v>1200</v>
      </c>
    </row>
    <row r="11" spans="1:11" x14ac:dyDescent="0.2">
      <c r="A11" s="4"/>
      <c r="B11" s="4"/>
      <c r="C11" s="3" t="s">
        <v>50</v>
      </c>
      <c r="D11" s="3" t="s">
        <v>3</v>
      </c>
      <c r="E11" s="3" t="s">
        <v>41</v>
      </c>
      <c r="F11" s="6">
        <v>0.92</v>
      </c>
      <c r="G11" s="3" t="s">
        <v>37</v>
      </c>
      <c r="H11" s="8">
        <v>50</v>
      </c>
      <c r="I11" s="8">
        <v>5</v>
      </c>
      <c r="J11" s="8">
        <f t="shared" si="0"/>
        <v>45</v>
      </c>
      <c r="K11" s="3">
        <f t="shared" si="1"/>
        <v>400</v>
      </c>
    </row>
    <row r="12" spans="1:11" x14ac:dyDescent="0.2">
      <c r="C12" s="3" t="s">
        <v>54</v>
      </c>
      <c r="D12" s="3" t="s">
        <v>17</v>
      </c>
      <c r="E12" s="3" t="s">
        <v>16</v>
      </c>
      <c r="F12" s="6">
        <v>0.87</v>
      </c>
      <c r="G12" s="3" t="s">
        <v>37</v>
      </c>
      <c r="H12" s="8">
        <v>75</v>
      </c>
      <c r="I12" s="8">
        <v>10</v>
      </c>
      <c r="J12" s="8">
        <f t="shared" ref="J12:J18" si="2">H12-I12</f>
        <v>65</v>
      </c>
      <c r="K12" s="3">
        <f t="shared" si="1"/>
        <v>800</v>
      </c>
    </row>
    <row r="13" spans="1:11" x14ac:dyDescent="0.2">
      <c r="C13" s="3" t="s">
        <v>55</v>
      </c>
      <c r="D13" s="3" t="s">
        <v>19</v>
      </c>
      <c r="E13" s="3" t="s">
        <v>18</v>
      </c>
      <c r="F13" s="6">
        <v>0.86</v>
      </c>
      <c r="G13" s="3" t="s">
        <v>37</v>
      </c>
      <c r="H13" s="8">
        <v>50</v>
      </c>
      <c r="I13" s="8">
        <v>7</v>
      </c>
      <c r="J13" s="8">
        <f t="shared" si="2"/>
        <v>43</v>
      </c>
      <c r="K13" s="3">
        <f t="shared" si="1"/>
        <v>560</v>
      </c>
    </row>
    <row r="14" spans="1:11" x14ac:dyDescent="0.2">
      <c r="C14" s="3" t="s">
        <v>56</v>
      </c>
      <c r="D14" s="3" t="s">
        <v>21</v>
      </c>
      <c r="E14" s="3" t="s">
        <v>20</v>
      </c>
      <c r="F14" s="6">
        <v>0.87</v>
      </c>
      <c r="G14" s="3" t="s">
        <v>37</v>
      </c>
      <c r="H14" s="8">
        <v>75</v>
      </c>
      <c r="I14" s="8">
        <v>10</v>
      </c>
      <c r="J14" s="8">
        <f t="shared" si="2"/>
        <v>65</v>
      </c>
      <c r="K14" s="3">
        <f t="shared" si="1"/>
        <v>800</v>
      </c>
    </row>
    <row r="15" spans="1:11" x14ac:dyDescent="0.2">
      <c r="C15" s="3" t="s">
        <v>57</v>
      </c>
      <c r="D15" s="3" t="s">
        <v>23</v>
      </c>
      <c r="E15" s="3" t="s">
        <v>22</v>
      </c>
      <c r="F15" s="6">
        <v>0.85</v>
      </c>
      <c r="G15" s="3" t="s">
        <v>37</v>
      </c>
      <c r="H15" s="8">
        <v>100</v>
      </c>
      <c r="I15" s="8">
        <v>15</v>
      </c>
      <c r="J15" s="8">
        <f t="shared" si="2"/>
        <v>85</v>
      </c>
      <c r="K15" s="3">
        <f t="shared" si="1"/>
        <v>1200</v>
      </c>
    </row>
    <row r="16" spans="1:11" x14ac:dyDescent="0.2">
      <c r="A16" s="1"/>
      <c r="B16" s="1"/>
      <c r="C16" s="3" t="s">
        <v>51</v>
      </c>
      <c r="D16" s="3" t="s">
        <v>11</v>
      </c>
      <c r="E16" s="3" t="s">
        <v>10</v>
      </c>
      <c r="F16" s="6">
        <v>0.83</v>
      </c>
      <c r="G16" s="3" t="s">
        <v>37</v>
      </c>
      <c r="H16" s="8">
        <v>60</v>
      </c>
      <c r="I16" s="8">
        <v>7</v>
      </c>
      <c r="J16" s="8">
        <f t="shared" si="2"/>
        <v>53</v>
      </c>
      <c r="K16" s="3">
        <f t="shared" si="1"/>
        <v>560</v>
      </c>
    </row>
    <row r="17" spans="1:11" x14ac:dyDescent="0.2">
      <c r="A17" s="1"/>
      <c r="B17" s="1"/>
      <c r="C17" s="3" t="s">
        <v>52</v>
      </c>
      <c r="D17" s="3" t="s">
        <v>13</v>
      </c>
      <c r="E17" s="3" t="s">
        <v>12</v>
      </c>
      <c r="F17" s="6">
        <v>0.83</v>
      </c>
      <c r="G17" s="3" t="s">
        <v>37</v>
      </c>
      <c r="H17" s="8">
        <v>75</v>
      </c>
      <c r="I17" s="8">
        <v>10</v>
      </c>
      <c r="J17" s="8">
        <f t="shared" si="2"/>
        <v>65</v>
      </c>
      <c r="K17" s="3">
        <f t="shared" si="1"/>
        <v>800</v>
      </c>
    </row>
    <row r="18" spans="1:11" x14ac:dyDescent="0.2">
      <c r="A18" s="4"/>
      <c r="B18" s="4"/>
      <c r="C18" s="3" t="s">
        <v>53</v>
      </c>
      <c r="D18" s="3" t="s">
        <v>15</v>
      </c>
      <c r="E18" s="3" t="s">
        <v>14</v>
      </c>
      <c r="F18" s="6">
        <v>0.84</v>
      </c>
      <c r="G18" s="3" t="s">
        <v>37</v>
      </c>
      <c r="H18" s="8">
        <v>100</v>
      </c>
      <c r="I18" s="8">
        <v>12</v>
      </c>
      <c r="J18" s="8">
        <f t="shared" si="2"/>
        <v>88</v>
      </c>
      <c r="K18" s="3">
        <f t="shared" si="1"/>
        <v>960</v>
      </c>
    </row>
    <row r="19" spans="1:11" x14ac:dyDescent="0.2">
      <c r="A19" s="1"/>
      <c r="B19" s="1"/>
      <c r="C19" s="3" t="s">
        <v>58</v>
      </c>
      <c r="D19" s="3" t="s">
        <v>5</v>
      </c>
      <c r="E19" s="3" t="s">
        <v>4</v>
      </c>
      <c r="F19" s="6">
        <v>0.87</v>
      </c>
      <c r="G19" s="3" t="s">
        <v>37</v>
      </c>
      <c r="H19" s="8">
        <v>75</v>
      </c>
      <c r="I19" s="8">
        <v>10</v>
      </c>
      <c r="J19" s="8">
        <f t="shared" si="0"/>
        <v>65</v>
      </c>
      <c r="K19" s="3">
        <f t="shared" si="1"/>
        <v>800</v>
      </c>
    </row>
    <row r="20" spans="1:11" x14ac:dyDescent="0.2">
      <c r="A20" s="1"/>
      <c r="B20" s="1"/>
      <c r="C20" s="3" t="s">
        <v>59</v>
      </c>
      <c r="D20" s="3" t="s">
        <v>7</v>
      </c>
      <c r="E20" s="3" t="s">
        <v>6</v>
      </c>
      <c r="F20" s="6">
        <v>0.75</v>
      </c>
      <c r="G20" s="3" t="s">
        <v>37</v>
      </c>
      <c r="H20" s="8">
        <v>200</v>
      </c>
      <c r="I20" s="8">
        <v>50</v>
      </c>
      <c r="J20" s="8">
        <f t="shared" si="0"/>
        <v>150</v>
      </c>
      <c r="K20" s="3">
        <f t="shared" si="1"/>
        <v>4000</v>
      </c>
    </row>
    <row r="21" spans="1:11" x14ac:dyDescent="0.2">
      <c r="A21" s="4"/>
      <c r="B21" s="4"/>
      <c r="C21" s="3" t="s">
        <v>60</v>
      </c>
      <c r="D21" s="3" t="s">
        <v>9</v>
      </c>
      <c r="E21" s="3" t="s">
        <v>8</v>
      </c>
      <c r="F21" s="6">
        <v>0.75</v>
      </c>
      <c r="G21" s="3" t="s">
        <v>37</v>
      </c>
      <c r="H21" s="8">
        <v>400</v>
      </c>
      <c r="I21" s="8">
        <v>100</v>
      </c>
      <c r="J21" s="8">
        <f t="shared" si="0"/>
        <v>300</v>
      </c>
      <c r="K21" s="3">
        <f t="shared" si="1"/>
        <v>8000</v>
      </c>
    </row>
    <row r="22" spans="1:11" x14ac:dyDescent="0.2">
      <c r="C22" s="1" t="s">
        <v>61</v>
      </c>
      <c r="D22" s="1" t="s">
        <v>24</v>
      </c>
      <c r="E22" s="1" t="s">
        <v>25</v>
      </c>
      <c r="F22" s="7">
        <v>0.67</v>
      </c>
      <c r="G22" s="3" t="s">
        <v>38</v>
      </c>
      <c r="H22" s="8">
        <v>91</v>
      </c>
      <c r="I22" s="8">
        <v>30</v>
      </c>
      <c r="J22" s="8">
        <f t="shared" si="0"/>
        <v>61</v>
      </c>
      <c r="K22" s="3">
        <f t="shared" si="1"/>
        <v>2400</v>
      </c>
    </row>
    <row r="23" spans="1:11" x14ac:dyDescent="0.2">
      <c r="C23" s="1" t="s">
        <v>62</v>
      </c>
      <c r="D23" s="1" t="s">
        <v>26</v>
      </c>
      <c r="E23" s="1" t="s">
        <v>6</v>
      </c>
      <c r="F23" s="7">
        <v>0.61</v>
      </c>
      <c r="G23" s="3" t="s">
        <v>38</v>
      </c>
      <c r="H23" s="8">
        <v>130</v>
      </c>
      <c r="I23" s="8">
        <v>50</v>
      </c>
      <c r="J23" s="8">
        <f t="shared" si="0"/>
        <v>80</v>
      </c>
      <c r="K23" s="3">
        <f t="shared" si="1"/>
        <v>4000</v>
      </c>
    </row>
    <row r="24" spans="1:11" x14ac:dyDescent="0.2">
      <c r="C24" s="1" t="s">
        <v>63</v>
      </c>
      <c r="D24" s="1" t="s">
        <v>27</v>
      </c>
      <c r="E24" s="1" t="s">
        <v>8</v>
      </c>
      <c r="F24" s="7">
        <v>0.63</v>
      </c>
      <c r="G24" s="3" t="s">
        <v>38</v>
      </c>
      <c r="H24" s="8">
        <f>250+75</f>
        <v>325</v>
      </c>
      <c r="I24" s="8">
        <v>100</v>
      </c>
      <c r="J24" s="8">
        <f t="shared" si="0"/>
        <v>225</v>
      </c>
      <c r="K24" s="3">
        <f t="shared" si="1"/>
        <v>8000</v>
      </c>
    </row>
    <row r="25" spans="1:11" x14ac:dyDescent="0.2">
      <c r="C25" s="1" t="s">
        <v>64</v>
      </c>
      <c r="D25" s="1" t="s">
        <v>29</v>
      </c>
      <c r="E25" s="1" t="s">
        <v>28</v>
      </c>
      <c r="F25" s="7">
        <v>0.63</v>
      </c>
      <c r="G25" s="3" t="s">
        <v>38</v>
      </c>
      <c r="H25" s="8">
        <v>520</v>
      </c>
      <c r="I25" s="8">
        <v>200</v>
      </c>
      <c r="J25" s="8">
        <f t="shared" si="0"/>
        <v>320</v>
      </c>
      <c r="K25" s="3">
        <f t="shared" si="1"/>
        <v>16000</v>
      </c>
    </row>
    <row r="26" spans="1:11" x14ac:dyDescent="0.2">
      <c r="C26" s="1" t="s">
        <v>65</v>
      </c>
      <c r="D26" s="1" t="s">
        <v>26</v>
      </c>
      <c r="E26" s="1" t="s">
        <v>30</v>
      </c>
      <c r="F26" s="7">
        <v>0.61</v>
      </c>
      <c r="G26" s="3" t="s">
        <v>38</v>
      </c>
      <c r="H26" s="8">
        <v>130</v>
      </c>
      <c r="I26" s="8">
        <v>50</v>
      </c>
      <c r="J26" s="8">
        <f t="shared" si="0"/>
        <v>80</v>
      </c>
      <c r="K26" s="3">
        <f t="shared" si="1"/>
        <v>4000</v>
      </c>
    </row>
    <row r="27" spans="1:11" x14ac:dyDescent="0.2">
      <c r="C27" s="1" t="s">
        <v>66</v>
      </c>
      <c r="D27" s="1" t="s">
        <v>32</v>
      </c>
      <c r="E27" s="1" t="s">
        <v>31</v>
      </c>
      <c r="F27" s="7">
        <v>0.61</v>
      </c>
      <c r="G27" s="3" t="s">
        <v>38</v>
      </c>
      <c r="H27" s="8">
        <v>260</v>
      </c>
      <c r="I27" s="8">
        <v>100</v>
      </c>
      <c r="J27" s="8">
        <f t="shared" si="0"/>
        <v>160</v>
      </c>
      <c r="K27" s="3">
        <f t="shared" si="1"/>
        <v>8000</v>
      </c>
    </row>
    <row r="28" spans="1:11" x14ac:dyDescent="0.2">
      <c r="C28" s="1" t="s">
        <v>67</v>
      </c>
      <c r="D28" s="1" t="s">
        <v>27</v>
      </c>
      <c r="E28" s="1" t="s">
        <v>33</v>
      </c>
      <c r="F28" s="7">
        <v>0.63</v>
      </c>
      <c r="G28" s="3" t="s">
        <v>38</v>
      </c>
      <c r="H28" s="8">
        <f>250+75</f>
        <v>325</v>
      </c>
      <c r="I28" s="8">
        <v>120</v>
      </c>
      <c r="J28" s="8">
        <f t="shared" si="0"/>
        <v>205</v>
      </c>
      <c r="K28" s="3">
        <f t="shared" si="1"/>
        <v>9600</v>
      </c>
    </row>
    <row r="29" spans="1:11" x14ac:dyDescent="0.2">
      <c r="C29" s="1" t="s">
        <v>68</v>
      </c>
      <c r="D29" s="1" t="s">
        <v>29</v>
      </c>
      <c r="E29" s="1" t="s">
        <v>34</v>
      </c>
      <c r="F29" s="7">
        <v>0.63</v>
      </c>
      <c r="G29" s="3" t="s">
        <v>38</v>
      </c>
      <c r="H29" s="8">
        <v>520</v>
      </c>
      <c r="I29" s="8">
        <v>200</v>
      </c>
      <c r="J29" s="8">
        <f t="shared" si="0"/>
        <v>320</v>
      </c>
      <c r="K29" s="3">
        <f t="shared" si="1"/>
        <v>16000</v>
      </c>
    </row>
    <row r="30" spans="1:11" x14ac:dyDescent="0.2">
      <c r="C30" s="1" t="s">
        <v>69</v>
      </c>
      <c r="D30" s="1" t="s">
        <v>24</v>
      </c>
      <c r="E30" s="1" t="s">
        <v>40</v>
      </c>
      <c r="F30" s="7">
        <v>0.67</v>
      </c>
      <c r="G30" s="3" t="s">
        <v>38</v>
      </c>
      <c r="H30" s="8">
        <v>91</v>
      </c>
      <c r="I30" s="8">
        <v>50</v>
      </c>
      <c r="J30" s="8">
        <f t="shared" si="0"/>
        <v>41</v>
      </c>
      <c r="K30" s="3">
        <f t="shared" si="1"/>
        <v>4000</v>
      </c>
    </row>
    <row r="31" spans="1:11" x14ac:dyDescent="0.2">
      <c r="C31" s="1" t="s">
        <v>70</v>
      </c>
      <c r="D31" s="1" t="s">
        <v>44</v>
      </c>
      <c r="E31" s="1" t="s">
        <v>42</v>
      </c>
      <c r="F31" s="7">
        <v>0.63</v>
      </c>
      <c r="G31" s="3" t="s">
        <v>38</v>
      </c>
      <c r="H31" s="8">
        <v>180</v>
      </c>
      <c r="I31" s="8">
        <v>80</v>
      </c>
      <c r="J31" s="8">
        <f t="shared" si="0"/>
        <v>100</v>
      </c>
      <c r="K31" s="3">
        <f t="shared" si="1"/>
        <v>6400</v>
      </c>
    </row>
    <row r="32" spans="1:11" x14ac:dyDescent="0.2">
      <c r="C32" s="1" t="s">
        <v>71</v>
      </c>
      <c r="D32" s="1" t="s">
        <v>27</v>
      </c>
      <c r="E32" s="1" t="s">
        <v>43</v>
      </c>
      <c r="F32" s="7">
        <v>0.63</v>
      </c>
      <c r="G32" s="3" t="s">
        <v>38</v>
      </c>
      <c r="H32" s="8">
        <v>325</v>
      </c>
      <c r="I32" s="8">
        <v>100</v>
      </c>
      <c r="J32" s="8">
        <f t="shared" si="0"/>
        <v>225</v>
      </c>
      <c r="K32" s="3">
        <f t="shared" si="1"/>
        <v>8000</v>
      </c>
    </row>
    <row r="33" spans="3:11" x14ac:dyDescent="0.2">
      <c r="C33" s="1" t="s">
        <v>72</v>
      </c>
      <c r="D33" s="1" t="s">
        <v>29</v>
      </c>
      <c r="E33" s="1" t="s">
        <v>45</v>
      </c>
      <c r="F33" s="7">
        <v>0.63</v>
      </c>
      <c r="G33" s="3" t="s">
        <v>38</v>
      </c>
      <c r="H33" s="8">
        <v>520</v>
      </c>
      <c r="I33" s="8">
        <v>150</v>
      </c>
      <c r="J33" s="8">
        <f t="shared" si="0"/>
        <v>370</v>
      </c>
      <c r="K33" s="3">
        <f t="shared" si="1"/>
        <v>12000</v>
      </c>
    </row>
    <row r="34" spans="3:11" x14ac:dyDescent="0.2">
      <c r="C34" s="1" t="s">
        <v>72</v>
      </c>
      <c r="D34" s="1" t="s">
        <v>29</v>
      </c>
      <c r="E34" s="1" t="s">
        <v>46</v>
      </c>
      <c r="F34" s="7">
        <v>0.63</v>
      </c>
      <c r="G34" s="3" t="s">
        <v>38</v>
      </c>
      <c r="H34" s="8">
        <v>520</v>
      </c>
      <c r="I34" s="8">
        <v>200</v>
      </c>
      <c r="J34" s="8">
        <f t="shared" si="0"/>
        <v>320</v>
      </c>
      <c r="K34" s="3">
        <f t="shared" si="1"/>
        <v>16000</v>
      </c>
    </row>
  </sheetData>
  <sheetProtection algorithmName="SHA-512" hashValue="W0zgIdfko3uA7aTjFYHi3Kyc1J9LMRv0QNNQMjojqwo4qPBb3hdI9MGBO4A4jPHMNnruzJiiBFbqe3ILP/IYBg==" saltValue="lNhqp6cA7q+GahUblV5Mag==" spinCount="10000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ED658-7079-4927-A779-0BD5208A1CC9}">
  <dimension ref="D1:E65"/>
  <sheetViews>
    <sheetView workbookViewId="0"/>
  </sheetViews>
  <sheetFormatPr defaultRowHeight="15" x14ac:dyDescent="0.25"/>
  <cols>
    <col min="4" max="4" width="40.5703125" bestFit="1" customWidth="1"/>
  </cols>
  <sheetData>
    <row r="1" spans="4:5" x14ac:dyDescent="0.25">
      <c r="D1" s="52" t="s">
        <v>135</v>
      </c>
      <c r="E1" s="52" t="s">
        <v>136</v>
      </c>
    </row>
    <row r="3" spans="4:5" x14ac:dyDescent="0.25">
      <c r="D3" t="s">
        <v>168</v>
      </c>
      <c r="E3">
        <v>240</v>
      </c>
    </row>
    <row r="4" spans="4:5" x14ac:dyDescent="0.25">
      <c r="D4" t="s">
        <v>169</v>
      </c>
      <c r="E4">
        <v>400</v>
      </c>
    </row>
    <row r="5" spans="4:5" x14ac:dyDescent="0.25">
      <c r="D5" t="s">
        <v>170</v>
      </c>
      <c r="E5">
        <v>560</v>
      </c>
    </row>
    <row r="6" spans="4:5" x14ac:dyDescent="0.25">
      <c r="D6" t="s">
        <v>171</v>
      </c>
      <c r="E6">
        <v>720</v>
      </c>
    </row>
    <row r="7" spans="4:5" x14ac:dyDescent="0.25">
      <c r="D7" t="s">
        <v>172</v>
      </c>
      <c r="E7">
        <v>810</v>
      </c>
    </row>
    <row r="8" spans="4:5" x14ac:dyDescent="0.25">
      <c r="D8" t="s">
        <v>173</v>
      </c>
      <c r="E8">
        <v>960</v>
      </c>
    </row>
    <row r="9" spans="4:5" x14ac:dyDescent="0.25">
      <c r="D9" t="s">
        <v>174</v>
      </c>
      <c r="E9">
        <v>1200</v>
      </c>
    </row>
    <row r="10" spans="4:5" x14ac:dyDescent="0.25">
      <c r="D10" t="s">
        <v>175</v>
      </c>
      <c r="E10">
        <v>2400</v>
      </c>
    </row>
    <row r="11" spans="4:5" x14ac:dyDescent="0.25">
      <c r="D11" t="s">
        <v>176</v>
      </c>
      <c r="E11">
        <v>3200</v>
      </c>
    </row>
    <row r="12" spans="4:5" x14ac:dyDescent="0.25">
      <c r="D12" t="s">
        <v>177</v>
      </c>
      <c r="E12">
        <v>4500</v>
      </c>
    </row>
    <row r="13" spans="4:5" x14ac:dyDescent="0.25">
      <c r="D13" t="s">
        <v>178</v>
      </c>
      <c r="E13">
        <v>288</v>
      </c>
    </row>
    <row r="14" spans="4:5" x14ac:dyDescent="0.25">
      <c r="D14" t="s">
        <v>179</v>
      </c>
      <c r="E14">
        <v>480</v>
      </c>
    </row>
    <row r="15" spans="4:5" x14ac:dyDescent="0.25">
      <c r="D15" t="s">
        <v>180</v>
      </c>
      <c r="E15">
        <v>630</v>
      </c>
    </row>
    <row r="16" spans="4:5" x14ac:dyDescent="0.25">
      <c r="D16" t="s">
        <v>181</v>
      </c>
      <c r="E16">
        <v>864</v>
      </c>
    </row>
    <row r="17" spans="4:5" x14ac:dyDescent="0.25">
      <c r="D17" t="s">
        <v>182</v>
      </c>
      <c r="E17">
        <v>1130</v>
      </c>
    </row>
    <row r="18" spans="4:5" x14ac:dyDescent="0.25">
      <c r="D18" t="s">
        <v>183</v>
      </c>
      <c r="E18">
        <v>1790</v>
      </c>
    </row>
    <row r="19" spans="4:5" x14ac:dyDescent="0.25">
      <c r="D19" t="s">
        <v>184</v>
      </c>
      <c r="E19">
        <v>2330</v>
      </c>
    </row>
    <row r="20" spans="4:5" x14ac:dyDescent="0.25">
      <c r="D20" t="s">
        <v>185</v>
      </c>
      <c r="E20">
        <v>3300</v>
      </c>
    </row>
    <row r="21" spans="4:5" x14ac:dyDescent="0.25">
      <c r="D21" t="s">
        <v>186</v>
      </c>
      <c r="E21">
        <v>800</v>
      </c>
    </row>
    <row r="22" spans="4:5" x14ac:dyDescent="0.25">
      <c r="D22" t="s">
        <v>187</v>
      </c>
      <c r="E22">
        <v>1600</v>
      </c>
    </row>
    <row r="23" spans="4:5" x14ac:dyDescent="0.25">
      <c r="D23" t="s">
        <v>188</v>
      </c>
      <c r="E23">
        <v>3600</v>
      </c>
    </row>
    <row r="24" spans="4:5" x14ac:dyDescent="0.25">
      <c r="D24" t="s">
        <v>189</v>
      </c>
      <c r="E24">
        <v>240</v>
      </c>
    </row>
    <row r="25" spans="4:5" x14ac:dyDescent="0.25">
      <c r="D25" t="s">
        <v>190</v>
      </c>
      <c r="E25">
        <v>400</v>
      </c>
    </row>
    <row r="26" spans="4:5" x14ac:dyDescent="0.25">
      <c r="D26" t="s">
        <v>191</v>
      </c>
      <c r="E26">
        <v>640</v>
      </c>
    </row>
    <row r="27" spans="4:5" x14ac:dyDescent="0.25">
      <c r="D27" t="s">
        <v>192</v>
      </c>
      <c r="E27">
        <v>875</v>
      </c>
    </row>
    <row r="28" spans="4:5" x14ac:dyDescent="0.25">
      <c r="D28" t="s">
        <v>193</v>
      </c>
      <c r="E28">
        <v>2000</v>
      </c>
    </row>
    <row r="29" spans="4:5" x14ac:dyDescent="0.25">
      <c r="D29" t="s">
        <v>194</v>
      </c>
      <c r="E29">
        <v>1000</v>
      </c>
    </row>
    <row r="30" spans="4:5" x14ac:dyDescent="0.25">
      <c r="D30" t="s">
        <v>195</v>
      </c>
      <c r="E30">
        <v>960</v>
      </c>
    </row>
    <row r="31" spans="4:5" x14ac:dyDescent="0.25">
      <c r="D31" t="s">
        <v>196</v>
      </c>
      <c r="E31">
        <v>1440</v>
      </c>
    </row>
    <row r="32" spans="4:5" x14ac:dyDescent="0.25">
      <c r="D32" t="s">
        <v>197</v>
      </c>
      <c r="E32">
        <v>400</v>
      </c>
    </row>
    <row r="33" spans="4:5" x14ac:dyDescent="0.25">
      <c r="D33" t="s">
        <v>198</v>
      </c>
      <c r="E33">
        <v>200</v>
      </c>
    </row>
    <row r="34" spans="4:5" x14ac:dyDescent="0.25">
      <c r="D34" t="s">
        <v>199</v>
      </c>
      <c r="E34">
        <v>350</v>
      </c>
    </row>
    <row r="35" spans="4:5" x14ac:dyDescent="0.25">
      <c r="D35" t="s">
        <v>137</v>
      </c>
      <c r="E35">
        <v>210</v>
      </c>
    </row>
    <row r="36" spans="4:5" x14ac:dyDescent="0.25">
      <c r="D36" t="s">
        <v>138</v>
      </c>
      <c r="E36">
        <v>420</v>
      </c>
    </row>
    <row r="37" spans="4:5" x14ac:dyDescent="0.25">
      <c r="D37" t="s">
        <v>139</v>
      </c>
      <c r="E37">
        <v>840</v>
      </c>
    </row>
    <row r="38" spans="4:5" x14ac:dyDescent="0.25">
      <c r="D38" t="s">
        <v>140</v>
      </c>
      <c r="E38">
        <v>1260</v>
      </c>
    </row>
    <row r="39" spans="4:5" x14ac:dyDescent="0.25">
      <c r="D39" t="s">
        <v>141</v>
      </c>
      <c r="E39">
        <v>1750</v>
      </c>
    </row>
    <row r="40" spans="4:5" x14ac:dyDescent="0.25">
      <c r="D40" t="s">
        <v>142</v>
      </c>
      <c r="E40">
        <v>210</v>
      </c>
    </row>
    <row r="41" spans="4:5" x14ac:dyDescent="0.25">
      <c r="D41" t="s">
        <v>143</v>
      </c>
      <c r="E41">
        <v>420</v>
      </c>
    </row>
    <row r="42" spans="4:5" x14ac:dyDescent="0.25">
      <c r="D42" t="s">
        <v>144</v>
      </c>
      <c r="E42">
        <v>840</v>
      </c>
    </row>
    <row r="43" spans="4:5" x14ac:dyDescent="0.25">
      <c r="D43" t="s">
        <v>145</v>
      </c>
      <c r="E43">
        <v>1260</v>
      </c>
    </row>
    <row r="44" spans="4:5" x14ac:dyDescent="0.25">
      <c r="D44" t="s">
        <v>146</v>
      </c>
      <c r="E44">
        <v>1750</v>
      </c>
    </row>
    <row r="45" spans="4:5" x14ac:dyDescent="0.25">
      <c r="D45" t="s">
        <v>147</v>
      </c>
      <c r="E45">
        <v>210</v>
      </c>
    </row>
    <row r="46" spans="4:5" x14ac:dyDescent="0.25">
      <c r="D46" t="s">
        <v>148</v>
      </c>
      <c r="E46">
        <v>420</v>
      </c>
    </row>
    <row r="47" spans="4:5" x14ac:dyDescent="0.25">
      <c r="D47" t="s">
        <v>149</v>
      </c>
      <c r="E47">
        <v>840</v>
      </c>
    </row>
    <row r="48" spans="4:5" x14ac:dyDescent="0.25">
      <c r="D48" t="s">
        <v>150</v>
      </c>
      <c r="E48">
        <v>1260</v>
      </c>
    </row>
    <row r="49" spans="4:5" x14ac:dyDescent="0.25">
      <c r="D49" t="s">
        <v>151</v>
      </c>
      <c r="E49">
        <v>1750</v>
      </c>
    </row>
    <row r="50" spans="4:5" x14ac:dyDescent="0.25">
      <c r="D50" t="s">
        <v>152</v>
      </c>
      <c r="E50">
        <v>210</v>
      </c>
    </row>
    <row r="51" spans="4:5" x14ac:dyDescent="0.25">
      <c r="D51" t="s">
        <v>153</v>
      </c>
      <c r="E51">
        <v>420</v>
      </c>
    </row>
    <row r="52" spans="4:5" x14ac:dyDescent="0.25">
      <c r="D52" t="s">
        <v>154</v>
      </c>
      <c r="E52">
        <v>840</v>
      </c>
    </row>
    <row r="53" spans="4:5" x14ac:dyDescent="0.25">
      <c r="D53" t="s">
        <v>155</v>
      </c>
      <c r="E53">
        <v>1260</v>
      </c>
    </row>
    <row r="54" spans="4:5" x14ac:dyDescent="0.25">
      <c r="D54" t="s">
        <v>156</v>
      </c>
      <c r="E54">
        <v>1750</v>
      </c>
    </row>
    <row r="55" spans="4:5" x14ac:dyDescent="0.25">
      <c r="D55" t="s">
        <v>157</v>
      </c>
      <c r="E55">
        <v>1300</v>
      </c>
    </row>
    <row r="56" spans="4:5" x14ac:dyDescent="0.25">
      <c r="D56" t="s">
        <v>158</v>
      </c>
      <c r="E56">
        <v>1750</v>
      </c>
    </row>
    <row r="57" spans="4:5" x14ac:dyDescent="0.25">
      <c r="D57" t="s">
        <v>159</v>
      </c>
      <c r="E57">
        <v>2620</v>
      </c>
    </row>
    <row r="58" spans="4:5" x14ac:dyDescent="0.25">
      <c r="D58" t="s">
        <v>160</v>
      </c>
      <c r="E58">
        <v>5100</v>
      </c>
    </row>
    <row r="59" spans="4:5" x14ac:dyDescent="0.25">
      <c r="D59" t="s">
        <v>161</v>
      </c>
      <c r="E59">
        <v>3200</v>
      </c>
    </row>
    <row r="60" spans="4:5" x14ac:dyDescent="0.25">
      <c r="D60" t="s">
        <v>162</v>
      </c>
      <c r="E60">
        <v>3200</v>
      </c>
    </row>
    <row r="61" spans="4:5" x14ac:dyDescent="0.25">
      <c r="D61" t="s">
        <v>163</v>
      </c>
      <c r="E61">
        <v>2520</v>
      </c>
    </row>
    <row r="62" spans="4:5" x14ac:dyDescent="0.25">
      <c r="D62" t="s">
        <v>164</v>
      </c>
      <c r="E62">
        <v>4000</v>
      </c>
    </row>
    <row r="63" spans="4:5" x14ac:dyDescent="0.25">
      <c r="D63" t="s">
        <v>165</v>
      </c>
      <c r="E63">
        <v>4000</v>
      </c>
    </row>
    <row r="64" spans="4:5" x14ac:dyDescent="0.25">
      <c r="D64" t="s">
        <v>166</v>
      </c>
      <c r="E64">
        <v>3800</v>
      </c>
    </row>
    <row r="65" spans="4:5" x14ac:dyDescent="0.25">
      <c r="D65" t="s">
        <v>167</v>
      </c>
      <c r="E65">
        <v>4000</v>
      </c>
    </row>
  </sheetData>
  <sheetProtection algorithmName="SHA-512" hashValue="+e409tm+4GOhPKIvewvQ6fSNp3yo6hpjnPGvqV1q8ToiHAJuNtgk9Gv125YfsK42TO30I7cBCgxVuOgNOrWh4Q==" saltValue="74/eLPX4AdNxmf94ogKuB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D16"/>
  <sheetViews>
    <sheetView workbookViewId="0">
      <selection sqref="A1:XFD1048576"/>
    </sheetView>
  </sheetViews>
  <sheetFormatPr defaultRowHeight="15" x14ac:dyDescent="0.25"/>
  <cols>
    <col min="3" max="3" width="29.42578125" bestFit="1" customWidth="1"/>
    <col min="4" max="4" width="13.5703125" customWidth="1"/>
  </cols>
  <sheetData>
    <row r="2" spans="3:4" x14ac:dyDescent="0.25">
      <c r="C2" s="9" t="s">
        <v>111</v>
      </c>
      <c r="D2" s="9" t="s">
        <v>105</v>
      </c>
    </row>
    <row r="3" spans="3:4" x14ac:dyDescent="0.25">
      <c r="C3" t="s">
        <v>126</v>
      </c>
      <c r="D3">
        <v>150</v>
      </c>
    </row>
    <row r="4" spans="3:4" x14ac:dyDescent="0.25">
      <c r="C4" t="s">
        <v>106</v>
      </c>
      <c r="D4">
        <v>500</v>
      </c>
    </row>
    <row r="5" spans="3:4" x14ac:dyDescent="0.25">
      <c r="C5" t="s">
        <v>129</v>
      </c>
      <c r="D5">
        <v>150</v>
      </c>
    </row>
    <row r="6" spans="3:4" x14ac:dyDescent="0.25">
      <c r="C6" t="s">
        <v>134</v>
      </c>
      <c r="D6">
        <v>300</v>
      </c>
    </row>
    <row r="7" spans="3:4" x14ac:dyDescent="0.25">
      <c r="C7" t="s">
        <v>127</v>
      </c>
      <c r="D7">
        <v>150</v>
      </c>
    </row>
    <row r="8" spans="3:4" x14ac:dyDescent="0.25">
      <c r="C8" t="s">
        <v>128</v>
      </c>
      <c r="D8">
        <v>300</v>
      </c>
    </row>
    <row r="9" spans="3:4" x14ac:dyDescent="0.25">
      <c r="C9" t="s">
        <v>130</v>
      </c>
      <c r="D9">
        <v>100</v>
      </c>
    </row>
    <row r="10" spans="3:4" x14ac:dyDescent="0.25">
      <c r="C10" t="s">
        <v>131</v>
      </c>
      <c r="D10">
        <v>300</v>
      </c>
    </row>
    <row r="11" spans="3:4" x14ac:dyDescent="0.25">
      <c r="C11" t="s">
        <v>107</v>
      </c>
      <c r="D11">
        <v>150</v>
      </c>
    </row>
    <row r="12" spans="3:4" x14ac:dyDescent="0.25">
      <c r="C12" t="s">
        <v>108</v>
      </c>
      <c r="D12">
        <v>100</v>
      </c>
    </row>
    <row r="13" spans="3:4" x14ac:dyDescent="0.25">
      <c r="C13" t="s">
        <v>109</v>
      </c>
      <c r="D13">
        <v>500</v>
      </c>
    </row>
    <row r="14" spans="3:4" x14ac:dyDescent="0.25">
      <c r="C14" t="s">
        <v>110</v>
      </c>
      <c r="D14">
        <v>100</v>
      </c>
    </row>
    <row r="15" spans="3:4" x14ac:dyDescent="0.25">
      <c r="C15" t="s">
        <v>132</v>
      </c>
      <c r="D15">
        <v>300</v>
      </c>
    </row>
    <row r="16" spans="3:4" x14ac:dyDescent="0.25">
      <c r="C16" t="s">
        <v>133</v>
      </c>
      <c r="D16">
        <v>1000</v>
      </c>
    </row>
  </sheetData>
  <sheetProtection algorithmName="SHA-512" hashValue="kC0FUasJas+pIQHfBN/rdZblOEqaaPnZt/in3ZoJqKVhH9wR+eMUJ/wFiXYdiidBNEZoGS+515qZGJVkb9R65A==" saltValue="oSvSBVWIdf4pH4h8GrP9mg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</vt:lpstr>
      <vt:lpstr>Base Lâmpadas</vt:lpstr>
      <vt:lpstr>Lumens</vt:lpstr>
      <vt:lpstr>Base Lux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Caio Passos - PC</dc:creator>
  <cp:lastModifiedBy>Caio Passos - PC</cp:lastModifiedBy>
  <cp:lastPrinted>2017-08-30T12:13:44Z</cp:lastPrinted>
  <dcterms:created xsi:type="dcterms:W3CDTF">2017-08-29T19:03:03Z</dcterms:created>
  <dcterms:modified xsi:type="dcterms:W3CDTF">2017-08-31T15:09:05Z</dcterms:modified>
</cp:coreProperties>
</file>